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5966da40f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943ef43072c4d5d"/>
    <x:sheet xmlns:r="http://schemas.openxmlformats.org/officeDocument/2006/relationships" name="Assumptions" sheetId="2" r:id="Rbc73e97f8cd84c6f"/>
    <x:sheet xmlns:r="http://schemas.openxmlformats.org/officeDocument/2006/relationships" name="Forecast" sheetId="3" r:id="R5166ff67dcca4491"/>
    <x:sheet xmlns:r="http://schemas.openxmlformats.org/officeDocument/2006/relationships" name="Scenarios" sheetId="4" r:id="R48b8cbcabeb14141"/>
    <x:sheet xmlns:r="http://schemas.openxmlformats.org/officeDocument/2006/relationships" name="Checks" sheetId="5" r:id="Rb2d630e1317c4473"/>
    <x:sheet xmlns:r="http://schemas.openxmlformats.org/officeDocument/2006/relationships" name="Sources" sheetId="6" r:id="R46c17431c3e047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ZAR &quot;#,##0;[Red](&quot;ZAR &quot;#,##0);-"/>
    <x:numFmt numFmtId="201" formatCode="#,##0.0;[Red](#,##0.0);-"/>
    <x:numFmt numFmtId="202" formatCode="0.0%"/>
    <x:numFmt numFmtId="203" formatCode="&quot;ZAR &quot;#,##0"/>
  </x:numFmts>
  <x:fonts count="5">
    <x:font>
      <x:sz val="11"/>
      <x:name val="Carlito"/>
    </x:font>
    <x:font>
      <x:b/>
      <x:sz val="18"/>
      <x:color rgb="FFFFFFFF"/>
      <x:name val="Carlito"/>
    </x:font>
    <x:font>
      <x:sz val="10"/>
      <x:color rgb="FF102A43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E6F6F8"/>
      </x:patternFill>
    </x:fill>
    <x:fill>
      <x:patternFill patternType="solid">
        <x:fgColor rgb="FF0B7285"/>
      </x:patternFill>
    </x:fill>
    <x:fill>
      <x:patternFill patternType="solid">
        <x:fgColor rgb="FFFFF9C4"/>
      </x:patternFill>
    </x:fill>
  </x:fills>
  <x:borders count="6">
    <x:border/>
    <x:border>
      <x:left style="thin">
        <x:color rgb="FFD9E2EC"/>
      </x:left>
      <x:top style="thin">
        <x:color rgb="FFD9E2EC"/>
      </x:top>
      <x:bottom style="thin">
        <x:color rgb="FFD9E2EC"/>
      </x:bottom>
    </x:border>
    <x:border>
      <x:right style="thin">
        <x:color rgb="FFD9E2EC"/>
      </x:right>
      <x:top style="thin">
        <x:color rgb="FFD9E2EC"/>
      </x:top>
      <x:bottom style="thin">
        <x:color rgb="FFD9E2EC"/>
      </x:bottom>
    </x:border>
    <x:border>
      <x:top style="thin">
        <x:color rgb="FFD9E2EC"/>
      </x:top>
      <x:bottom style="thin">
        <x:color rgb="FFD9E2EC"/>
      </x:bottom>
    </x:border>
    <x:border>
      <x:bottom style="thin">
        <x:color rgb="FFD9E2EC"/>
      </x:bottom>
    </x:border>
    <x:border>
      <x:top style="thin">
        <x:color rgb="FF102A43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3" fillId="4" borderId="3" xfId="0" applyNumberFormat="1" applyFont="1" applyFill="1" applyBorder="1"/>
    <x:xf numFmtId="0" fontId="3" fillId="4" borderId="3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5" borderId="0" xfId="0" applyNumberFormat="1" applyFont="1" applyFill="1" applyBorder="1"/>
    <x:xf numFmtId="201" fontId="4" fillId="5" borderId="0" xfId="0" applyNumberFormat="1" applyFont="1" applyFill="1" applyBorder="1"/>
    <x:xf numFmtId="202" fontId="4" fillId="5" borderId="0" xfId="0" applyNumberFormat="1" applyFont="1" applyFill="1" applyBorder="1"/>
    <x:xf numFmtId="0" fontId="0" fillId="0" borderId="4" xfId="0" applyNumberFormat="1" applyFont="1" applyFill="1" applyBorder="1"/>
    <x:xf numFmtId="200" fontId="0" fillId="0" borderId="4" xfId="0" applyNumberFormat="1" applyFont="1" applyFill="1" applyBorder="1"/>
    <x:xf numFmtId="0" fontId="0" fillId="0" borderId="5" xfId="0" applyNumberFormat="1" applyFont="1" applyFill="1" applyBorder="1"/>
    <x:xf numFmtId="200" fontId="0" fillId="0" borderId="5" xfId="0" applyNumberFormat="1" applyFont="1" applyFill="1" applyBorder="1"/>
    <x:xf numFmtId="0" fontId="0" fillId="0" borderId="0" xfId="0" applyNumberFormat="1" applyFont="1" applyFill="1" applyBorder="1"/>
    <x:xf numFmtId="203" fontId="4" fillId="0" borderId="0" xfId="0" applyNumberFormat="1" applyFont="1" applyFill="1" applyBorder="1"/>
    <x:xf numFmtId="203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fdf55c3fd4d9d" /><Relationship Type="http://schemas.openxmlformats.org/officeDocument/2006/relationships/theme" Target="/xl/theme/theme1.xml" Id="R5bfb7118c84f49f4" /><Relationship Type="http://schemas.openxmlformats.org/officeDocument/2006/relationships/sharedStrings" Target="/xl/sharedStrings.xml" Id="R3f29cfef2c7a472c" /><Relationship Type="http://schemas.openxmlformats.org/officeDocument/2006/relationships/worksheet" Target="/xl/worksheets/sheet1.xml" Id="Ra943ef43072c4d5d" /><Relationship Type="http://schemas.openxmlformats.org/officeDocument/2006/relationships/worksheet" Target="/xl/worksheets/sheet2.xml" Id="Rbc73e97f8cd84c6f" /><Relationship Type="http://schemas.openxmlformats.org/officeDocument/2006/relationships/worksheet" Target="/xl/worksheets/sheet3.xml" Id="R5166ff67dcca4491" /><Relationship Type="http://schemas.openxmlformats.org/officeDocument/2006/relationships/worksheet" Target="/xl/worksheets/sheet4.xml" Id="R48b8cbcabeb14141" /><Relationship Type="http://schemas.openxmlformats.org/officeDocument/2006/relationships/worksheet" Target="/xl/worksheets/sheet5.xml" Id="Rb2d630e1317c4473" /><Relationship Type="http://schemas.openxmlformats.org/officeDocument/2006/relationships/worksheet" Target="/xl/worksheets/sheet6.xml" Id="R46c17431c3e047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4" hidden="0" customWidth="1"/>
  </x:cols>
  <x:sheetData>
    <x:row r="1" ht="30" customHeight="1">
      <x:c r="A1" s="2" t="str">
        <x:v>LedgerLens basic financial model</x:v>
      </x:c>
      <x:c r="B1" s="2" t="str">
        <x:v>LedgerLens basic financial model</x:v>
      </x:c>
      <x:c r="C1" s="2" t="str">
        <x:v>LedgerLens basic financial model</x:v>
      </x:c>
      <x:c r="D1" s="2" t="str">
        <x:v>LedgerLens basic financial model</x:v>
      </x:c>
      <x:c r="E1" s="2" t="str">
        <x:v>LedgerLens basic financial model</x:v>
      </x:c>
      <x:c r="F1" s="2" t="str">
        <x:v>LedgerLens basic financial model</x:v>
      </x:c>
    </x:row>
    <x:row r="2" ht="30" customHeight="1">
      <x:c r="A2" s="5" t="str">
        <x:v>Illustrative validation scenarios - no revenue observed, no valuation, no investment advice.</x:v>
      </x:c>
      <x:c r="B2" s="5" t="str">
        <x:v>Illustrative validation scenarios - no revenue observed, no valuation, no investment advice.</x:v>
      </x:c>
      <x:c r="C2" s="5" t="str">
        <x:v>Illustrative validation scenarios - no revenue observed, no valuation, no investment advice.</x:v>
      </x:c>
      <x:c r="D2" s="5" t="str">
        <x:v>Illustrative validation scenarios - no revenue observed, no valuation, no investment advice.</x:v>
      </x:c>
      <x:c r="E2" s="5" t="str">
        <x:v>Illustrative validation scenarios - no revenue observed, no valuation, no investment advice.</x:v>
      </x:c>
      <x:c r="F2" s="5" t="str">
        <x:v>Illustrative validation scenarios - no revenue observed, no valuation, no investment advice.</x:v>
      </x:c>
    </x:row>
    <x:row r="4">
      <x:c r="A4" s="10" t="str">
        <x:v>Output</x:v>
      </x:c>
      <x:c r="B4" s="11" t="str">
        <x:v>Value</x:v>
      </x:c>
    </x:row>
    <x:row r="5">
      <x:c r="A5" t="str">
        <x:v>Scenario</x:v>
      </x:c>
      <x:c r="B5" t="str">
        <x:v>Base</x:v>
      </x:c>
    </x:row>
    <x:row r="6">
      <x:c r="A6" t="str">
        <x:v>Month 12 subscribers</x:v>
      </x:c>
      <x:c r="B6" t="n">
        <x:f>'Forecast'!M7</x:f>
        <x:v>36</x:v>
      </x:c>
    </x:row>
    <x:row r="7">
      <x:c r="A7" t="str">
        <x:v>Month 12 MRR</x:v>
      </x:c>
      <x:c r="B7" s="12" t="n">
        <x:f>'Forecast'!M8</x:f>
        <x:v>17964</x:v>
      </x:c>
    </x:row>
    <x:row r="8">
      <x:c r="A8" t="str">
        <x:v>Year 1 revenue</x:v>
      </x:c>
      <x:c r="B8" s="12" t="n">
        <x:f>SUM('Forecast'!B8:M8)</x:f>
        <x:v>130239</x:v>
      </x:c>
    </x:row>
    <x:row r="9">
      <x:c r="A9" t="str">
        <x:v>Year 1 operating result</x:v>
      </x:c>
      <x:c r="B9" s="12" t="n">
        <x:f>SUM('Forecast'!B13:M13)</x:f>
        <x:v>79359</x:v>
      </x:c>
    </x:row>
    <x:row r="10">
      <x:c r="A10" t="str">
        <x:v>Validation cash cap</x:v>
      </x:c>
      <x:c r="B10" s="12" t="n">
        <x:f>'Assumptions'!B11</x:f>
        <x:v>5000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0" hidden="0" customWidth="1"/>
    <x:col min="3" max="3" width="20" hidden="0" customWidth="1"/>
    <x:col min="4" max="4" width="55" hidden="0" customWidth="1"/>
  </x:cols>
  <x:sheetData>
    <x:row r="1" ht="30" customHeight="1">
      <x:c r="A1" s="2" t="str">
        <x:v>Assumptions</x:v>
      </x:c>
      <x:c r="B1" s="2" t="str">
        <x:v>Assumptions</x:v>
      </x:c>
      <x:c r="C1" s="2" t="str">
        <x:v>Assumptions</x:v>
      </x:c>
      <x:c r="D1" s="2" t="str">
        <x:v>Assumptions</x:v>
      </x:c>
    </x:row>
    <x:row r="2" ht="30" customHeight="1">
      <x:c r="A2" s="5" t="str">
        <x:v>Blue cells are editable hypotheses. All calculations reference these cells.</x:v>
      </x:c>
      <x:c r="B2" s="5" t="str">
        <x:v>Blue cells are editable hypotheses. All calculations reference these cells.</x:v>
      </x:c>
      <x:c r="C2" s="5" t="str">
        <x:v>Blue cells are editable hypotheses. All calculations reference these cells.</x:v>
      </x:c>
      <x:c r="D2" s="5" t="str">
        <x:v>Blue cells are editable hypotheses. All calculations reference these cells.</x:v>
      </x:c>
    </x:row>
    <x:row r="4">
      <x:c r="A4" s="10" t="str">
        <x:v>Driver</x:v>
      </x:c>
      <x:c r="B4" s="14" t="str">
        <x:v>Value</x:v>
      </x:c>
      <x:c r="C4" s="14" t="str">
        <x:v>Units</x:v>
      </x:c>
      <x:c r="D4" s="11" t="str">
        <x:v>Source / rationale</x:v>
      </x:c>
    </x:row>
    <x:row r="5">
      <x:c r="A5" t="str">
        <x:v>Monthly price</x:v>
      </x:c>
      <x:c r="B5" s="17" t="n">
        <x:v>499</x:v>
      </x:c>
      <x:c r="C5" t="str">
        <x:v>ZAR/subscriber</x:v>
      </x:c>
      <x:c r="D5" t="str">
        <x:v>Validation hypothesis - Pricing Strategy</x:v>
      </x:c>
    </x:row>
    <x:row r="6">
      <x:c r="A6" t="str">
        <x:v>Starting subscribers</x:v>
      </x:c>
      <x:c r="B6" s="17" t="n">
        <x:v>0</x:v>
      </x:c>
      <x:c r="C6" t="str">
        <x:v>subscribers</x:v>
      </x:c>
      <x:c r="D6" t="str">
        <x:v>No live customers</x:v>
      </x:c>
    </x:row>
    <x:row r="7">
      <x:c r="A7" t="str">
        <x:v>Monthly adds</x:v>
      </x:c>
      <x:c r="B7" s="17" t="n">
        <x:v>4</x:v>
      </x:c>
      <x:c r="C7" t="str">
        <x:v>subscribers</x:v>
      </x:c>
      <x:c r="D7" t="str">
        <x:v>Base-case test assumption</x:v>
      </x:c>
    </x:row>
    <x:row r="8">
      <x:c r="A8" t="str">
        <x:v>Monthly churn</x:v>
      </x:c>
      <x:c r="B8" s="18" t="n">
        <x:v>0.05</x:v>
      </x:c>
      <x:c r="C8" t="str">
        <x:v>% of opening subscribers</x:v>
      </x:c>
      <x:c r="D8" t="str">
        <x:v>Base-case assumption</x:v>
      </x:c>
    </x:row>
    <x:row r="9">
      <x:c r="A9" t="str">
        <x:v>Variable cost</x:v>
      </x:c>
      <x:c r="B9" s="17" t="n">
        <x:v>80</x:v>
      </x:c>
      <x:c r="C9" t="str">
        <x:v>ZAR/subscriber/month</x:v>
      </x:c>
      <x:c r="D9" t="str">
        <x:v>Illustrative hosting and support</x:v>
      </x:c>
    </x:row>
    <x:row r="10">
      <x:c r="A10" t="str">
        <x:v>Fixed monthly cost</x:v>
      </x:c>
      <x:c r="B10" s="17" t="n">
        <x:v>2500</x:v>
      </x:c>
      <x:c r="C10" t="str">
        <x:v>ZAR/month</x:v>
      </x:c>
      <x:c r="D10" t="str">
        <x:v>Illustrative review and operations</x:v>
      </x:c>
    </x:row>
    <x:row r="11">
      <x:c r="A11" t="str">
        <x:v>Validation cash cap</x:v>
      </x:c>
      <x:c r="B11" s="17" t="n">
        <x:v>5000</x:v>
      </x:c>
      <x:c r="C11" t="str">
        <x:v>ZAR</x:v>
      </x:c>
      <x:c r="D11" t="str">
        <x:v>Confirmed mission charter</x:v>
      </x:c>
    </x:row>
    <x:row r="12">
      <x:c r="A12" t="str">
        <x:v>Upside monthly adds</x:v>
      </x:c>
      <x:c r="B12" s="17" t="n">
        <x:v>7</x:v>
      </x:c>
      <x:c r="C12" t="str">
        <x:v>subscribers</x:v>
      </x:c>
      <x:c r="D12" t="str">
        <x:v>Scenario assumption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 ht="30" customHeight="1">
      <x:c r="A1" s="2" t="str">
        <x:v>12-month base forecast</x:v>
      </x:c>
      <x:c r="B1" s="2" t="str">
        <x:v>12-month base forecast</x:v>
      </x:c>
      <x:c r="C1" s="2" t="str">
        <x:v>12-month base forecast</x:v>
      </x:c>
      <x:c r="D1" s="2" t="str">
        <x:v>12-month base forecast</x:v>
      </x:c>
      <x:c r="E1" s="2" t="str">
        <x:v>12-month base forecast</x:v>
      </x:c>
      <x:c r="F1" s="2" t="str">
        <x:v>12-month base forecast</x:v>
      </x:c>
      <x:c r="G1" s="2" t="str">
        <x:v>12-month base forecast</x:v>
      </x:c>
      <x:c r="H1" s="2" t="str">
        <x:v>12-month base forecast</x:v>
      </x:c>
      <x:c r="I1" s="2" t="str">
        <x:v>12-month base forecast</x:v>
      </x:c>
      <x:c r="J1" s="2" t="str">
        <x:v>12-month base forecast</x:v>
      </x:c>
      <x:c r="K1" s="2" t="str">
        <x:v>12-month base forecast</x:v>
      </x:c>
      <x:c r="L1" s="2" t="str">
        <x:v>12-month base forecast</x:v>
      </x:c>
      <x:c r="M1" s="2" t="str">
        <x:v>12-month base forecast</x:v>
      </x:c>
    </x:row>
    <x:row r="2" ht="30" customHeight="1">
      <x:c r="A2" s="5" t="str">
        <x:v>Monthly periods only. Revenue and costs are formula driven; no actuals exist.</x:v>
      </x:c>
      <x:c r="B2" s="5" t="str">
        <x:v>Monthly periods only. Revenue and costs are formula driven; no actuals exist.</x:v>
      </x:c>
      <x:c r="C2" s="5" t="str">
        <x:v>Monthly periods only. Revenue and costs are formula driven; no actuals exist.</x:v>
      </x:c>
      <x:c r="D2" s="5" t="str">
        <x:v>Monthly periods only. Revenue and costs are formula driven; no actuals exist.</x:v>
      </x:c>
      <x:c r="E2" s="5" t="str">
        <x:v>Monthly periods only. Revenue and costs are formula driven; no actuals exist.</x:v>
      </x:c>
      <x:c r="F2" s="5" t="str">
        <x:v>Monthly periods only. Revenue and costs are formula driven; no actuals exist.</x:v>
      </x:c>
      <x:c r="G2" s="5" t="str">
        <x:v>Monthly periods only. Revenue and costs are formula driven; no actuals exist.</x:v>
      </x:c>
      <x:c r="H2" s="5" t="str">
        <x:v>Monthly periods only. Revenue and costs are formula driven; no actuals exist.</x:v>
      </x:c>
      <x:c r="I2" s="5" t="str">
        <x:v>Monthly periods only. Revenue and costs are formula driven; no actuals exist.</x:v>
      </x:c>
      <x:c r="J2" s="5" t="str">
        <x:v>Monthly periods only. Revenue and costs are formula driven; no actuals exist.</x:v>
      </x:c>
      <x:c r="K2" s="5" t="str">
        <x:v>Monthly periods only. Revenue and costs are formula driven; no actuals exist.</x:v>
      </x:c>
      <x:c r="L2" s="5" t="str">
        <x:v>Monthly periods only. Revenue and costs are formula driven; no actuals exist.</x:v>
      </x:c>
      <x:c r="M2" s="5" t="str">
        <x:v>Monthly periods only. Revenue and costs are formula driven; no actuals exist.</x:v>
      </x:c>
    </x:row>
    <x:row r="4">
      <x:c r="A4" s="10" t="str">
        <x:v>Metric</x:v>
      </x:c>
      <x:c r="B4" s="14" t="str">
        <x:v>M1</x:v>
      </x:c>
      <x:c r="C4" s="14" t="str">
        <x:v>M2</x:v>
      </x:c>
      <x:c r="D4" s="14" t="str">
        <x:v>M3</x:v>
      </x:c>
      <x:c r="E4" s="14" t="str">
        <x:v>M4</x:v>
      </x:c>
      <x:c r="F4" s="14" t="str">
        <x:v>M5</x:v>
      </x:c>
      <x:c r="G4" s="14" t="str">
        <x:v>M6</x:v>
      </x:c>
      <x:c r="H4" s="14" t="str">
        <x:v>M7</x:v>
      </x:c>
      <x:c r="I4" s="14" t="str">
        <x:v>M8</x:v>
      </x:c>
      <x:c r="J4" s="14" t="str">
        <x:v>M9</x:v>
      </x:c>
      <x:c r="K4" s="14" t="str">
        <x:v>M10</x:v>
      </x:c>
      <x:c r="L4" s="14" t="str">
        <x:v>M11</x:v>
      </x:c>
      <x:c r="M4" s="11" t="str">
        <x:v>M12</x:v>
      </x:c>
    </x:row>
    <x:row r="5">
      <x:c r="A5" t="str">
        <x:v>Opening subscribers</x:v>
      </x:c>
      <x:c r="B5" t="n">
        <x:f>'Assumptions'!$B$6</x:f>
        <x:v>0</x:v>
      </x:c>
      <x:c r="C5" t="n">
        <x:f>B7</x:f>
        <x:v>4</x:v>
      </x:c>
      <x:c r="D5" t="n">
        <x:f>C7</x:f>
        <x:v>8</x:v>
      </x:c>
      <x:c r="E5" t="n">
        <x:f>D7</x:f>
        <x:v>12</x:v>
      </x:c>
      <x:c r="F5" t="n">
        <x:f>E7</x:f>
        <x:v>15</x:v>
      </x:c>
      <x:c r="G5" t="n">
        <x:f>F7</x:f>
        <x:v>18</x:v>
      </x:c>
      <x:c r="H5" t="n">
        <x:f>G7</x:f>
        <x:v>21</x:v>
      </x:c>
      <x:c r="I5" t="n">
        <x:f>H7</x:f>
        <x:v>24</x:v>
      </x:c>
      <x:c r="J5" t="n">
        <x:f>I7</x:f>
        <x:v>27</x:v>
      </x:c>
      <x:c r="K5" t="n">
        <x:f>J7</x:f>
        <x:v>30</x:v>
      </x:c>
      <x:c r="L5" t="n">
        <x:f>K7</x:f>
        <x:v>32</x:v>
      </x:c>
      <x:c r="M5" t="n">
        <x:f>L7</x:f>
        <x:v>34</x:v>
      </x:c>
    </x:row>
    <x:row r="6">
      <x:c r="A6" t="str">
        <x:v>Adds</x:v>
      </x:c>
      <x:c r="B6" t="n">
        <x:f>'Assumptions'!$B$7</x:f>
        <x:v>4</x:v>
      </x:c>
      <x:c r="C6" t="n">
        <x:f>'Assumptions'!$B$7</x:f>
        <x:v>4</x:v>
      </x:c>
      <x:c r="D6" t="n">
        <x:f>'Assumptions'!$B$7</x:f>
        <x:v>4</x:v>
      </x:c>
      <x:c r="E6" t="n">
        <x:f>'Assumptions'!$B$7</x:f>
        <x:v>4</x:v>
      </x:c>
      <x:c r="F6" t="n">
        <x:f>'Assumptions'!$B$7</x:f>
        <x:v>4</x:v>
      </x:c>
      <x:c r="G6" t="n">
        <x:f>'Assumptions'!$B$7</x:f>
        <x:v>4</x:v>
      </x:c>
      <x:c r="H6" t="n">
        <x:f>'Assumptions'!$B$7</x:f>
        <x:v>4</x:v>
      </x:c>
      <x:c r="I6" t="n">
        <x:f>'Assumptions'!$B$7</x:f>
        <x:v>4</x:v>
      </x:c>
      <x:c r="J6" t="n">
        <x:f>'Assumptions'!$B$7</x:f>
        <x:v>4</x:v>
      </x:c>
      <x:c r="K6" t="n">
        <x:f>'Assumptions'!$B$7</x:f>
        <x:v>4</x:v>
      </x:c>
      <x:c r="L6" t="n">
        <x:f>'Assumptions'!$B$7</x:f>
        <x:v>4</x:v>
      </x:c>
      <x:c r="M6" t="n">
        <x:f>'Assumptions'!$B$7</x:f>
        <x:v>4</x:v>
      </x:c>
    </x:row>
    <x:row r="7">
      <x:c r="A7" t="str">
        <x:v>Ending subscribers</x:v>
      </x:c>
      <x:c r="B7" t="n">
        <x:f>MAX(0,B5+B6-ROUND(B5*'Assumptions'!$B$8,0))</x:f>
        <x:v>4</x:v>
      </x:c>
      <x:c r="C7" t="n">
        <x:f>MAX(0,C5+C6-ROUND(C5*'Assumptions'!$B$8,0))</x:f>
        <x:v>8</x:v>
      </x:c>
      <x:c r="D7" t="n">
        <x:f>MAX(0,D5+D6-ROUND(D5*'Assumptions'!$B$8,0))</x:f>
        <x:v>12</x:v>
      </x:c>
      <x:c r="E7" t="n">
        <x:f>MAX(0,E5+E6-ROUND(E5*'Assumptions'!$B$8,0))</x:f>
        <x:v>15</x:v>
      </x:c>
      <x:c r="F7" t="n">
        <x:f>MAX(0,F5+F6-ROUND(F5*'Assumptions'!$B$8,0))</x:f>
        <x:v>18</x:v>
      </x:c>
      <x:c r="G7" t="n">
        <x:f>MAX(0,G5+G6-ROUND(G5*'Assumptions'!$B$8,0))</x:f>
        <x:v>21</x:v>
      </x:c>
      <x:c r="H7" t="n">
        <x:f>MAX(0,H5+H6-ROUND(H5*'Assumptions'!$B$8,0))</x:f>
        <x:v>24</x:v>
      </x:c>
      <x:c r="I7" t="n">
        <x:f>MAX(0,I5+I6-ROUND(I5*'Assumptions'!$B$8,0))</x:f>
        <x:v>27</x:v>
      </x:c>
      <x:c r="J7" t="n">
        <x:f>MAX(0,J5+J6-ROUND(J5*'Assumptions'!$B$8,0))</x:f>
        <x:v>30</x:v>
      </x:c>
      <x:c r="K7" t="n">
        <x:f>MAX(0,K5+K6-ROUND(K5*'Assumptions'!$B$8,0))</x:f>
        <x:v>32</x:v>
      </x:c>
      <x:c r="L7" t="n">
        <x:f>MAX(0,L5+L6-ROUND(L5*'Assumptions'!$B$8,0))</x:f>
        <x:v>34</x:v>
      </x:c>
      <x:c r="M7" t="n">
        <x:f>MAX(0,M5+M6-ROUND(M5*'Assumptions'!$B$8,0))</x:f>
        <x:v>36</x:v>
      </x:c>
    </x:row>
    <x:row r="8">
      <x:c r="A8" t="str">
        <x:v>Revenue (ZAR)</x:v>
      </x:c>
      <x:c r="B8" s="12" t="n">
        <x:f>B7*'Assumptions'!$B$5</x:f>
        <x:v>1996</x:v>
      </x:c>
      <x:c r="C8" s="12" t="n">
        <x:f>C7*'Assumptions'!$B$5</x:f>
        <x:v>3992</x:v>
      </x:c>
      <x:c r="D8" s="12" t="n">
        <x:f>D7*'Assumptions'!$B$5</x:f>
        <x:v>5988</x:v>
      </x:c>
      <x:c r="E8" s="12" t="n">
        <x:f>E7*'Assumptions'!$B$5</x:f>
        <x:v>7485</x:v>
      </x:c>
      <x:c r="F8" s="12" t="n">
        <x:f>F7*'Assumptions'!$B$5</x:f>
        <x:v>8982</x:v>
      </x:c>
      <x:c r="G8" s="12" t="n">
        <x:f>G7*'Assumptions'!$B$5</x:f>
        <x:v>10479</x:v>
      </x:c>
      <x:c r="H8" s="12" t="n">
        <x:f>H7*'Assumptions'!$B$5</x:f>
        <x:v>11976</x:v>
      </x:c>
      <x:c r="I8" s="12" t="n">
        <x:f>I7*'Assumptions'!$B$5</x:f>
        <x:v>13473</x:v>
      </x:c>
      <x:c r="J8" s="12" t="n">
        <x:f>J7*'Assumptions'!$B$5</x:f>
        <x:v>14970</x:v>
      </x:c>
      <x:c r="K8" s="12" t="n">
        <x:f>K7*'Assumptions'!$B$5</x:f>
        <x:v>15968</x:v>
      </x:c>
      <x:c r="L8" s="12" t="n">
        <x:f>L7*'Assumptions'!$B$5</x:f>
        <x:v>16966</x:v>
      </x:c>
      <x:c r="M8" s="12" t="n">
        <x:f>M7*'Assumptions'!$B$5</x:f>
        <x:v>17964</x:v>
      </x:c>
    </x:row>
    <x:row r="9">
      <x:c r="A9" t="str">
        <x:v>Variable cost (ZAR)</x:v>
      </x:c>
      <x:c r="B9" s="12" t="n">
        <x:f>B7*'Assumptions'!$B$9</x:f>
        <x:v>320</x:v>
      </x:c>
      <x:c r="C9" s="12" t="n">
        <x:f>C7*'Assumptions'!$B$9</x:f>
        <x:v>640</x:v>
      </x:c>
      <x:c r="D9" s="12" t="n">
        <x:f>D7*'Assumptions'!$B$9</x:f>
        <x:v>960</x:v>
      </x:c>
      <x:c r="E9" s="12" t="n">
        <x:f>E7*'Assumptions'!$B$9</x:f>
        <x:v>1200</x:v>
      </x:c>
      <x:c r="F9" s="12" t="n">
        <x:f>F7*'Assumptions'!$B$9</x:f>
        <x:v>1440</x:v>
      </x:c>
      <x:c r="G9" s="12" t="n">
        <x:f>G7*'Assumptions'!$B$9</x:f>
        <x:v>1680</x:v>
      </x:c>
      <x:c r="H9" s="12" t="n">
        <x:f>H7*'Assumptions'!$B$9</x:f>
        <x:v>1920</x:v>
      </x:c>
      <x:c r="I9" s="12" t="n">
        <x:f>I7*'Assumptions'!$B$9</x:f>
        <x:v>2160</x:v>
      </x:c>
      <x:c r="J9" s="12" t="n">
        <x:f>J7*'Assumptions'!$B$9</x:f>
        <x:v>2400</x:v>
      </x:c>
      <x:c r="K9" s="12" t="n">
        <x:f>K7*'Assumptions'!$B$9</x:f>
        <x:v>2560</x:v>
      </x:c>
      <x:c r="L9" s="12" t="n">
        <x:f>L7*'Assumptions'!$B$9</x:f>
        <x:v>2720</x:v>
      </x:c>
      <x:c r="M9" s="12" t="n">
        <x:f>M7*'Assumptions'!$B$9</x:f>
        <x:v>2880</x:v>
      </x:c>
    </x:row>
    <x:row r="10">
      <x:c r="A10" s="19" t="str">
        <x:v>Gross contribution (ZAR)</x:v>
      </x:c>
      <x:c r="B10" s="20" t="n">
        <x:f>B8-B9</x:f>
        <x:v>1676</x:v>
      </x:c>
      <x:c r="C10" s="20" t="n">
        <x:f>C8-C9</x:f>
        <x:v>3352</x:v>
      </x:c>
      <x:c r="D10" s="20" t="n">
        <x:f>D8-D9</x:f>
        <x:v>5028</x:v>
      </x:c>
      <x:c r="E10" s="20" t="n">
        <x:f>E8-E9</x:f>
        <x:v>6285</x:v>
      </x:c>
      <x:c r="F10" s="20" t="n">
        <x:f>F8-F9</x:f>
        <x:v>7542</x:v>
      </x:c>
      <x:c r="G10" s="20" t="n">
        <x:f>G8-G9</x:f>
        <x:v>8799</x:v>
      </x:c>
      <x:c r="H10" s="20" t="n">
        <x:f>H8-H9</x:f>
        <x:v>10056</x:v>
      </x:c>
      <x:c r="I10" s="20" t="n">
        <x:f>I8-I9</x:f>
        <x:v>11313</x:v>
      </x:c>
      <x:c r="J10" s="20" t="n">
        <x:f>J8-J9</x:f>
        <x:v>12570</x:v>
      </x:c>
      <x:c r="K10" s="20" t="n">
        <x:f>K8-K9</x:f>
        <x:v>13408</x:v>
      </x:c>
      <x:c r="L10" s="20" t="n">
        <x:f>L8-L9</x:f>
        <x:v>14246</x:v>
      </x:c>
      <x:c r="M10" s="20" t="n">
        <x:f>M8-M9</x:f>
        <x:v>15084</x:v>
      </x:c>
    </x:row>
    <x:row r="11">
      <x:c r="A11" t="str">
        <x:v>Fixed cost (ZAR)</x:v>
      </x:c>
      <x:c r="B11" s="12" t="n">
        <x:f>'Assumptions'!$B$10</x:f>
        <x:v>2500</x:v>
      </x:c>
      <x:c r="C11" s="12" t="n">
        <x:f>'Assumptions'!$B$10</x:f>
        <x:v>2500</x:v>
      </x:c>
      <x:c r="D11" s="12" t="n">
        <x:f>'Assumptions'!$B$10</x:f>
        <x:v>2500</x:v>
      </x:c>
      <x:c r="E11" s="12" t="n">
        <x:f>'Assumptions'!$B$10</x:f>
        <x:v>2500</x:v>
      </x:c>
      <x:c r="F11" s="12" t="n">
        <x:f>'Assumptions'!$B$10</x:f>
        <x:v>2500</x:v>
      </x:c>
      <x:c r="G11" s="12" t="n">
        <x:f>'Assumptions'!$B$10</x:f>
        <x:v>2500</x:v>
      </x:c>
      <x:c r="H11" s="12" t="n">
        <x:f>'Assumptions'!$B$10</x:f>
        <x:v>2500</x:v>
      </x:c>
      <x:c r="I11" s="12" t="n">
        <x:f>'Assumptions'!$B$10</x:f>
        <x:v>2500</x:v>
      </x:c>
      <x:c r="J11" s="12" t="n">
        <x:f>'Assumptions'!$B$10</x:f>
        <x:v>2500</x:v>
      </x:c>
      <x:c r="K11" s="12" t="n">
        <x:f>'Assumptions'!$B$10</x:f>
        <x:v>2500</x:v>
      </x:c>
      <x:c r="L11" s="12" t="n">
        <x:f>'Assumptions'!$B$10</x:f>
        <x:v>2500</x:v>
      </x:c>
      <x:c r="M11" s="12" t="n">
        <x:f>'Assumptions'!$B$10</x:f>
        <x:v>2500</x:v>
      </x:c>
    </x:row>
    <x:row r="12">
      <x:c r="A12" t="str">
        <x:v>Operating cost (ZAR)</x:v>
      </x:c>
      <x:c r="B12" s="12" t="n">
        <x:f>B9+B11</x:f>
        <x:v>2820</x:v>
      </x:c>
      <x:c r="C12" s="12" t="n">
        <x:f>C9+C11</x:f>
        <x:v>3140</x:v>
      </x:c>
      <x:c r="D12" s="12" t="n">
        <x:f>D9+D11</x:f>
        <x:v>3460</x:v>
      </x:c>
      <x:c r="E12" s="12" t="n">
        <x:f>E9+E11</x:f>
        <x:v>3700</x:v>
      </x:c>
      <x:c r="F12" s="12" t="n">
        <x:f>F9+F11</x:f>
        <x:v>3940</x:v>
      </x:c>
      <x:c r="G12" s="12" t="n">
        <x:f>G9+G11</x:f>
        <x:v>4180</x:v>
      </x:c>
      <x:c r="H12" s="12" t="n">
        <x:f>H9+H11</x:f>
        <x:v>4420</x:v>
      </x:c>
      <x:c r="I12" s="12" t="n">
        <x:f>I9+I11</x:f>
        <x:v>4660</x:v>
      </x:c>
      <x:c r="J12" s="12" t="n">
        <x:f>J9+J11</x:f>
        <x:v>4900</x:v>
      </x:c>
      <x:c r="K12" s="12" t="n">
        <x:f>K9+K11</x:f>
        <x:v>5060</x:v>
      </x:c>
      <x:c r="L12" s="12" t="n">
        <x:f>L9+L11</x:f>
        <x:v>5220</x:v>
      </x:c>
      <x:c r="M12" s="12" t="n">
        <x:f>M9+M11</x:f>
        <x:v>5380</x:v>
      </x:c>
    </x:row>
    <x:row r="13">
      <x:c r="A13" s="21" t="str">
        <x:v>Operating result (ZAR)</x:v>
      </x:c>
      <x:c r="B13" s="22" t="n">
        <x:f>B8-B12</x:f>
        <x:v>-824</x:v>
      </x:c>
      <x:c r="C13" s="22" t="n">
        <x:f>C8-C12</x:f>
        <x:v>852</x:v>
      </x:c>
      <x:c r="D13" s="22" t="n">
        <x:f>D8-D12</x:f>
        <x:v>2528</x:v>
      </x:c>
      <x:c r="E13" s="22" t="n">
        <x:f>E8-E12</x:f>
        <x:v>3785</x:v>
      </x:c>
      <x:c r="F13" s="22" t="n">
        <x:f>F8-F12</x:f>
        <x:v>5042</x:v>
      </x:c>
      <x:c r="G13" s="22" t="n">
        <x:f>G8-G12</x:f>
        <x:v>6299</x:v>
      </x:c>
      <x:c r="H13" s="22" t="n">
        <x:f>H8-H12</x:f>
        <x:v>7556</x:v>
      </x:c>
      <x:c r="I13" s="22" t="n">
        <x:f>I8-I12</x:f>
        <x:v>8813</x:v>
      </x:c>
      <x:c r="J13" s="22" t="n">
        <x:f>J8-J12</x:f>
        <x:v>10070</x:v>
      </x:c>
      <x:c r="K13" s="22" t="n">
        <x:f>K8-K12</x:f>
        <x:v>10908</x:v>
      </x:c>
      <x:c r="L13" s="22" t="n">
        <x:f>L8-L12</x:f>
        <x:v>11746</x:v>
      </x:c>
      <x:c r="M13" s="22" t="n">
        <x:f>M8-M12</x:f>
        <x:v>12584</x:v>
      </x:c>
    </x:row>
    <x:row r="14">
      <x:c r="A14" s="23" t="str">
        <x:v>Cumulative result (ZAR)</x:v>
      </x:c>
      <x:c r="B14" s="12" t="n">
        <x:f>B13</x:f>
        <x:v>-824</x:v>
      </x:c>
      <x:c r="C14" s="12" t="n">
        <x:f>B14+C13</x:f>
        <x:v>28</x:v>
      </x:c>
      <x:c r="D14" s="12" t="n">
        <x:f>C14+D13</x:f>
        <x:v>2556</x:v>
      </x:c>
      <x:c r="E14" s="12" t="n">
        <x:f>D14+E13</x:f>
        <x:v>6341</x:v>
      </x:c>
      <x:c r="F14" s="12" t="n">
        <x:f>E14+F13</x:f>
        <x:v>11383</x:v>
      </x:c>
      <x:c r="G14" s="12" t="n">
        <x:f>F14+G13</x:f>
        <x:v>17682</x:v>
      </x:c>
      <x:c r="H14" s="12" t="n">
        <x:f>G14+H13</x:f>
        <x:v>25238</x:v>
      </x:c>
      <x:c r="I14" s="12" t="n">
        <x:f>H14+I13</x:f>
        <x:v>34051</x:v>
      </x:c>
      <x:c r="J14" s="12" t="n">
        <x:f>I14+J13</x:f>
        <x:v>44121</x:v>
      </x:c>
      <x:c r="K14" s="12" t="n">
        <x:f>J14+K13</x:f>
        <x:v>55029</x:v>
      </x:c>
      <x:c r="L14" s="12" t="n">
        <x:f>K14+L13</x:f>
        <x:v>66775</x:v>
      </x:c>
      <x:c r="M14" s="12" t="n">
        <x:f>L14+M13</x:f>
        <x:v>79359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48" hidden="0" customWidth="1"/>
  </x:cols>
  <x:sheetData>
    <x:row r="1" ht="30" customHeight="1">
      <x:c r="A1" s="2" t="str">
        <x:v>Scenario comparison</x:v>
      </x:c>
      <x:c r="B1" s="2" t="str">
        <x:v>Scenario comparison</x:v>
      </x:c>
      <x:c r="C1" s="2" t="str">
        <x:v>Scenario comparison</x:v>
      </x:c>
      <x:c r="D1" s="2" t="str">
        <x:v>Scenario comparison</x:v>
      </x:c>
      <x:c r="E1" s="2" t="str">
        <x:v>Scenario comparison</x:v>
      </x:c>
      <x:c r="F1" s="2" t="str">
        <x:v>Scenario comparison</x:v>
      </x:c>
    </x:row>
    <x:row r="2" ht="30" customHeight="1">
      <x:c r="A2" s="5" t="str">
        <x:v>All outputs recalculate from visible drivers; scenarios are illustrative.</x:v>
      </x:c>
      <x:c r="B2" s="5" t="str">
        <x:v>All outputs recalculate from visible drivers; scenarios are illustrative.</x:v>
      </x:c>
      <x:c r="C2" s="5" t="str">
        <x:v>All outputs recalculate from visible drivers; scenarios are illustrative.</x:v>
      </x:c>
      <x:c r="D2" s="5" t="str">
        <x:v>All outputs recalculate from visible drivers; scenarios are illustrative.</x:v>
      </x:c>
      <x:c r="E2" s="5" t="str">
        <x:v>All outputs recalculate from visible drivers; scenarios are illustrative.</x:v>
      </x:c>
      <x:c r="F2" s="5" t="str">
        <x:v>All outputs recalculate from visible drivers; scenarios are illustrative.</x:v>
      </x:c>
    </x:row>
    <x:row r="4">
      <x:c r="A4" s="10" t="str">
        <x:v>Scenario</x:v>
      </x:c>
      <x:c r="B4" s="14" t="str">
        <x:v>Monthly adds</x:v>
      </x:c>
      <x:c r="C4" s="14" t="str">
        <x:v>Price ZAR</x:v>
      </x:c>
      <x:c r="D4" s="14" t="str">
        <x:v>Month 12 subscribers</x:v>
      </x:c>
      <x:c r="E4" s="14" t="str">
        <x:v>Month 12 MRR</x:v>
      </x:c>
      <x:c r="F4" s="11" t="str">
        <x:v>Interpretation</x:v>
      </x:c>
    </x:row>
    <x:row r="5">
      <x:c r="A5" t="str">
        <x:v>Downside</x:v>
      </x:c>
      <x:c r="B5" s="15" t="n">
        <x:v>2</x:v>
      </x:c>
      <x:c r="C5" s="24" t="n">
        <x:v>299</x:v>
      </x:c>
      <x:c r="D5" t="n">
        <x:f>ROUND(B5*(1-(1-'Assumptions'!$B$8)^12)/'Assumptions'!$B$8,0)</x:f>
        <x:v>18</x:v>
      </x:c>
      <x:c r="E5" s="25" t="n">
        <x:f>C5*D5</x:f>
        <x:v>5382</x:v>
      </x:c>
      <x:c r="F5" t="str">
        <x:v>Tests low acquisition and lower price</x:v>
      </x:c>
    </x:row>
    <x:row r="6">
      <x:c r="A6" t="str">
        <x:v>Base</x:v>
      </x:c>
      <x:c r="B6" s="15" t="n">
        <x:v>4</x:v>
      </x:c>
      <x:c r="C6" s="24" t="n">
        <x:v>499</x:v>
      </x:c>
      <x:c r="D6" t="n">
        <x:f>ROUND(B6*(1-(1-'Assumptions'!$B$8)^12)/'Assumptions'!$B$8,0)</x:f>
        <x:v>37</x:v>
      </x:c>
      <x:c r="E6" s="25" t="n">
        <x:f>C6*D6</x:f>
        <x:v>18463</x:v>
      </x:c>
      <x:c r="F6" t="str">
        <x:v>Canonical validation hypothesis</x:v>
      </x:c>
    </x:row>
    <x:row r="7">
      <x:c r="A7" t="str">
        <x:v>Upside</x:v>
      </x:c>
      <x:c r="B7" s="15" t="n">
        <x:v>7</x:v>
      </x:c>
      <x:c r="C7" s="24" t="n">
        <x:v>799</x:v>
      </x:c>
      <x:c r="D7" t="n">
        <x:f>ROUND(B7*(1-(1-'Assumptions'!$B$8)^12)/'Assumptions'!$B$8,0)</x:f>
        <x:v>64</x:v>
      </x:c>
      <x:c r="E7" s="25" t="n">
        <x:f>C7*D7</x:f>
        <x:v>51136</x:v>
      </x:c>
      <x:c r="F7" t="str">
        <x:v>Tests stronger acquisition; not a forecast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0" customHeight="1">
      <x:c r="A1" s="2" t="str">
        <x:v>Model checks</x:v>
      </x:c>
      <x:c r="B1" s="2" t="str">
        <x:v>Model checks</x:v>
      </x:c>
      <x:c r="C1" s="2" t="str">
        <x:v>Model checks</x:v>
      </x:c>
      <x:c r="D1" s="2" t="str">
        <x:v>Model checks</x:v>
      </x:c>
      <x:c r="E1" s="2" t="str">
        <x:v>Model checks</x:v>
      </x:c>
      <x:c r="F1" s="2" t="str">
        <x:v>Model checks</x:v>
      </x:c>
      <x:c r="G1" s="2" t="str">
        <x:v>Model checks</x:v>
      </x:c>
    </x:row>
    <x:row r="2" ht="30" customHeight="1">
      <x:c r="A2" s="5" t="str">
        <x:v>PASS confirms formula mechanics and canonical assumptions, not commercial viability.</x:v>
      </x:c>
      <x:c r="B2" s="5" t="str">
        <x:v>PASS confirms formula mechanics and canonical assumptions, not commercial viability.</x:v>
      </x:c>
      <x:c r="C2" s="5" t="str">
        <x:v>PASS confirms formula mechanics and canonical assumptions, not commercial viability.</x:v>
      </x:c>
      <x:c r="D2" s="5" t="str">
        <x:v>PASS confirms formula mechanics and canonical assumptions, not commercial viability.</x:v>
      </x:c>
      <x:c r="E2" s="5" t="str">
        <x:v>PASS confirms formula mechanics and canonical assumptions, not commercial viability.</x:v>
      </x:c>
      <x:c r="F2" s="5" t="str">
        <x:v>PASS confirms formula mechanics and canonical assumptions, not commercial viability.</x:v>
      </x:c>
      <x:c r="G2" s="5" t="str">
        <x:v>PASS confirms formula mechanics and canonical assumptions, not commercial viability.</x:v>
      </x:c>
    </x:row>
    <x:row r="4">
      <x:c r="A4" s="10" t="str">
        <x:v>Check</x:v>
      </x:c>
      <x:c r="B4" s="14" t="str">
        <x:v>Actual</x:v>
      </x:c>
      <x:c r="C4" s="14" t="str">
        <x:v>Expected</x:v>
      </x:c>
      <x:c r="D4" s="14" t="str">
        <x:v>Difference</x:v>
      </x:c>
      <x:c r="E4" s="14" t="str">
        <x:v>Tolerance</x:v>
      </x:c>
      <x:c r="F4" s="14" t="str">
        <x:v>Status</x:v>
      </x:c>
      <x:c r="G4" s="11" t="str">
        <x:v>Where to fix</x:v>
      </x:c>
    </x:row>
    <x:row r="5">
      <x:c r="A5" t="str">
        <x:v>Price canonical</x:v>
      </x:c>
      <x:c r="B5" t="n">
        <x:f>'Assumptions'!B5</x:f>
        <x:v>499</x:v>
      </x:c>
      <x:c r="C5" t="n">
        <x:v>499</x:v>
      </x:c>
      <x:c r="D5" t="n">
        <x:f>B5-C5</x:f>
        <x:v>0</x:v>
      </x:c>
      <x:c r="E5" t="n">
        <x:v>0</x:v>
      </x:c>
      <x:c r="F5" t="str">
        <x:f>IF(B5=C5,"OK","FAIL")</x:f>
        <x:v>OK</x:v>
      </x:c>
      <x:c r="G5" t="str">
        <x:v>Assumptions B5</x:v>
      </x:c>
    </x:row>
    <x:row r="6">
      <x:c r="A6" t="str">
        <x:v>Cash cap canonical</x:v>
      </x:c>
      <x:c r="B6" t="n">
        <x:f>'Assumptions'!B11</x:f>
        <x:v>5000</x:v>
      </x:c>
      <x:c r="C6" t="n">
        <x:v>5000</x:v>
      </x:c>
      <x:c r="D6" t="n">
        <x:f>B6-C6</x:f>
        <x:v>0</x:v>
      </x:c>
      <x:c r="E6" t="n">
        <x:v>0</x:v>
      </x:c>
      <x:c r="F6" t="str">
        <x:f>IF(B6=C6,"OK","FAIL")</x:f>
        <x:v>OK</x:v>
      </x:c>
      <x:c r="G6" t="str">
        <x:v>Assumptions B11</x:v>
      </x:c>
    </x:row>
    <x:row r="7">
      <x:c r="A7" t="str">
        <x:v>Ending subs non-negative</x:v>
      </x:c>
      <x:c r="B7" t="n">
        <x:f>MIN('Forecast'!B7:M7)</x:f>
        <x:v>4</x:v>
      </x:c>
      <x:c r="C7" t="n">
        <x:v>0</x:v>
      </x:c>
      <x:c r="D7" t="n">
        <x:f>B7-C7</x:f>
        <x:v>4</x:v>
      </x:c>
      <x:c r="E7" t="n">
        <x:v>0</x:v>
      </x:c>
      <x:c r="F7" t="str">
        <x:f>IF(B7&gt;=C7,"OK","FAIL")</x:f>
        <x:v>OK</x:v>
      </x:c>
      <x:c r="G7" t="str">
        <x:v>Forecast B7:M7</x:v>
      </x:c>
    </x:row>
    <x:row r="8">
      <x:c r="A8" t="str">
        <x:v>Revenue tie</x:v>
      </x:c>
      <x:c r="B8" t="n">
        <x:f>SUM('Forecast'!B8:M8)</x:f>
        <x:v>130239</x:v>
      </x:c>
      <x:c r="C8" t="n">
        <x:f>'Summary'!B8</x:f>
        <x:v>130239</x:v>
      </x:c>
      <x:c r="D8" t="n">
        <x:f>B8-C8</x:f>
        <x:v>0</x:v>
      </x:c>
      <x:c r="E8" t="n">
        <x:v>0</x:v>
      </x:c>
      <x:c r="F8" t="str">
        <x:f>IF(ABS(D8)&lt;=E8,"OK","FAIL")</x:f>
        <x:v>OK</x:v>
      </x:c>
      <x:c r="G8" t="str">
        <x:v>Forecast B8:M8</x:v>
      </x:c>
    </x:row>
    <x:row r="9">
      <x:c r="A9" t="str">
        <x:v>MODEL STATUS</x:v>
      </x:c>
      <x:c r="B9"/>
      <x:c r="C9"/>
      <x:c r="D9"/>
      <x:c r="E9"/>
      <x:c r="F9" t="str">
        <x:f>IF(COUNTIF(F5:F8,"FAIL")=0,"PASS","FAIL")</x:f>
        <x:v>PASS</x:v>
      </x:c>
      <x:c r="G9" t="str">
        <x:v>Resolve failed check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34" hidden="0" customWidth="1"/>
    <x:col min="3" max="3" width="65" hidden="0" customWidth="1"/>
    <x:col min="4" max="4" width="14" hidden="0" customWidth="1"/>
    <x:col min="5" max="5" width="48" hidden="0" customWidth="1"/>
  </x:cols>
  <x:sheetData>
    <x:row r="1" ht="30" customHeight="1">
      <x:c r="A1" s="2" t="str">
        <x:v>Sources and audit</x:v>
      </x:c>
      <x:c r="B1" s="2" t="str">
        <x:v>Sources and audit</x:v>
      </x:c>
      <x:c r="C1" s="2" t="str">
        <x:v>Sources and audit</x:v>
      </x:c>
      <x:c r="D1" s="2" t="str">
        <x:v>Sources and audit</x:v>
      </x:c>
      <x:c r="E1" s="2" t="str">
        <x:v>Sources and audit</x:v>
      </x:c>
    </x:row>
    <x:row r="2" ht="30" customHeight="1">
      <x:c r="A2" s="5" t="str">
        <x:v>Authoritative references checked 2026-07-13; use is bounded and requires professional review.</x:v>
      </x:c>
      <x:c r="B2" s="5" t="str">
        <x:v>Authoritative references checked 2026-07-13; use is bounded and requires professional review.</x:v>
      </x:c>
      <x:c r="C2" s="5" t="str">
        <x:v>Authoritative references checked 2026-07-13; use is bounded and requires professional review.</x:v>
      </x:c>
      <x:c r="D2" s="5" t="str">
        <x:v>Authoritative references checked 2026-07-13; use is bounded and requires professional review.</x:v>
      </x:c>
      <x:c r="E2" s="5" t="str">
        <x:v>Authoritative references checked 2026-07-13; use is bounded and requires professional review.</x:v>
      </x:c>
    </x:row>
    <x:row r="4">
      <x:c r="A4" s="10" t="str">
        <x:v>ID</x:v>
      </x:c>
      <x:c r="B4" s="14" t="str">
        <x:v>Item</x:v>
      </x:c>
      <x:c r="C4" s="14" t="str">
        <x:v>URL</x:v>
      </x:c>
      <x:c r="D4" s="14" t="str">
        <x:v>Checked</x:v>
      </x:c>
      <x:c r="E4" s="11" t="str">
        <x:v>Boundary</x:v>
      </x:c>
    </x:row>
    <x:row r="5">
      <x:c r="A5" s="27" t="str">
        <x:v>IFRS-SMES</x:v>
      </x:c>
      <x:c r="B5" s="27" t="str">
        <x:v>IFRS for SMEs Accounting Standard</x:v>
      </x:c>
      <x:c r="C5" s="27" t="str">
        <x:v>https://www.ifrs.org/issued-standards/ifrs-for-smes/</x:v>
      </x:c>
      <x:c r="D5" s="27" t="str">
        <x:v>2026-07-13</x:v>
      </x:c>
      <x:c r="E5" s="27" t="str">
        <x:v>Official source posture; do not reproduce licensed standard text.</x:v>
      </x:c>
    </x:row>
    <x:row r="6">
      <x:c r="A6" s="27" t="str">
        <x:v>POPIA</x:v>
      </x:c>
      <x:c r="B6" s="27" t="str">
        <x:v>Protection of Personal Information Act 4 of 2013</x:v>
      </x:c>
      <x:c r="C6" s="27" t="str">
        <x:v>https://www.gov.za/documents/protection-personal-information-act</x:v>
      </x:c>
      <x:c r="D6" s="27" t="str">
        <x:v>2026-07-13</x:v>
      </x:c>
      <x:c r="E6" s="27" t="str">
        <x:v>Issue spotting only; no compliance claim.</x:v>
      </x:c>
    </x:row>
    <x:row r="7">
      <x:c r="A7" s="27" t="str">
        <x:v>COMPANIES</x:v>
      </x:c>
      <x:c r="B7" s="27" t="str">
        <x:v>Companies Act 71 of 2008</x:v>
      </x:c>
      <x:c r="C7" s="27" t="str">
        <x:v>https://www.gov.za/documents/companies-act</x:v>
      </x:c>
      <x:c r="D7" s="27" t="str">
        <x:v>2026-07-13</x:v>
      </x:c>
      <x:c r="E7" s="27" t="str">
        <x:v>Entity-specific application requires professional review.</x:v>
      </x:c>
    </x:row>
    <x:row r="8">
      <x:c r="A8" s="27" t="str">
        <x:v>ECTA</x:v>
      </x:c>
      <x:c r="B8" s="27" t="str">
        <x:v>Electronic Communications and Transactions Act 25 of 2002</x:v>
      </x:c>
      <x:c r="C8" s="27" t="str">
        <x:v>https://www.gov.za/documents/electronic-communications-and-transactions-act</x:v>
      </x:c>
      <x:c r="D8" s="27" t="str">
        <x:v>2026-07-13</x:v>
      </x:c>
      <x:c r="E8" s="27" t="str">
        <x:v>No live transaction occurs.</x:v>
      </x:c>
    </x:row>
    <x:row r="9">
      <x:c r="A9" s="27" t="str">
        <x:v>CPA</x:v>
      </x:c>
      <x:c r="B9" s="27" t="str">
        <x:v>Consumer Protection Act index</x:v>
      </x:c>
      <x:c r="C9" s="27" t="str">
        <x:v>https://www.thedtic.gov.za/legislation/legislation-and-business-regulation/bills-and-acts/</x:v>
      </x:c>
      <x:c r="D9" s="27" t="str">
        <x:v>2026-07-13</x:v>
      </x:c>
      <x:c r="E9" s="27" t="str">
        <x:v>Consumer terms require counsel before live use.</x:v>
      </x:c>
    </x:row>
  </x:sheetData>
  <x:mergeCells>
    <x:mergeCell ref="A1:E1"/>
    <x:mergeCell ref="A2:E2"/>
  </x:mergeCells>
  <x:pageMargins left="0.7" right="0.7" top="0.75" bottom="0.75" header="0.3" footer="0.3"/>
</x:worksheet>
</file>